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<sst xmlns="http://schemas.openxmlformats.org/spreadsheetml/2006/main" count="356" uniqueCount="248">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</sst>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0" activePane="bottomLeft" state="frozen"/>
      <selection pane="topLeft" activeCell="A1" sqref="A1"/>
      <selection pane="bottomLeft" activeCell="C56" sqref="C5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0.8888888888888888</v>
      </c>
    </row>
    <row r="22" spans="1:6" ht="24.75" customHeight="1">
      <c r="A22" s="28" t="s">
        <v>147</v>
      </c>
      <c r="B22" s="104" t="s">
        <v>32</v>
      </c>
      <c r="C22" s="105"/>
      <c r="F22" s="32">
        <f>+VALUE(A57)</f>
        <v>0.5</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4" t="s">
        <v>41</v>
      </c>
      <c r="C26" s="105"/>
      <c r="F26" s="32" t="e">
        <f>+VALUE(A92)</f>
        <v>#VALUE!</v>
      </c>
    </row>
    <row r="27" spans="1:6" ht="15">
      <c r="A27" s="29" t="s">
        <v>39</v>
      </c>
      <c r="B27" s="115" t="s">
        <v>40</v>
      </c>
      <c r="C27" s="116"/>
      <c r="F27" s="32">
        <f>+VALUE(A103)</f>
        <v>0.8571428571428571</v>
      </c>
    </row>
    <row r="28" spans="1:6" ht="30">
      <c r="A28" s="15" t="s">
        <v>42</v>
      </c>
      <c r="B28" s="10" t="s">
        <v>44</v>
      </c>
      <c r="C28" s="79" t="s">
        <v>5</v>
      </c>
      <c r="F28" s="32">
        <f>+VALUE(A106)</f>
        <v>0.5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6</v>
      </c>
    </row>
    <row r="51" spans="1:3" ht="24.75" customHeight="1">
      <c r="A51" s="101">
        <f>_xlfn.IFERROR((COUNTIF(C38:C50,"Da")+(COUNTIF(C38:C50,"Djelomično")/2))/((COUNTIF(C38:C50,"Da")+COUNTIF(C38:C50,"Ne")+COUNTIF(C38:C50,"Djelomično"))),"Nije primjenjivo")</f>
        <v>0.8888888888888888</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6</v>
      </c>
    </row>
    <row r="56" spans="1:3" ht="30">
      <c r="A56" s="15" t="s">
        <v>242</v>
      </c>
      <c r="B56" s="10" t="s">
        <v>81</v>
      </c>
      <c r="C56" s="79" t="s">
        <v>227</v>
      </c>
    </row>
    <row r="57" spans="1:3" ht="24.75" customHeight="1">
      <c r="A57" s="101">
        <f>_xlfn.IFERROR((COUNTIF(C53:C56,"Da")+(COUNTIF(C53:C56,"Djelomično")/2))/((COUNTIF(C53:C56,"Da")+COUNTIF(C53:C56,"Ne")+COUNTIF(C53:C56,"Djelomično"))),"Nije primjenjivo")</f>
        <v>0.5</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0.8571428571428571</v>
      </c>
      <c r="B103" s="102"/>
      <c r="C103" s="103"/>
    </row>
    <row r="104" spans="1:3" ht="24.75" customHeight="1">
      <c r="A104" s="14" t="s">
        <v>177</v>
      </c>
      <c r="B104" s="104" t="s">
        <v>244</v>
      </c>
      <c r="C104" s="105"/>
    </row>
    <row r="105" spans="1:3" ht="30">
      <c r="A105" s="15" t="s">
        <v>38</v>
      </c>
      <c r="B105" s="10" t="s">
        <v>158</v>
      </c>
      <c r="C105" s="79" t="s">
        <v>173</v>
      </c>
    </row>
    <row r="106" spans="1:3" ht="24.75" customHeight="1" thickBot="1">
      <c r="A106" s="106" t="str">
        <f>IF(C105="Više od 90%","100%",IF(C105="80% - 90%","75%",IF(C105="70% - 80%","50%",IF(C105="60% - 70%","25%",IF(C105="Manje od 60%","0%","Nije primjenjivo")))))</f>
        <v>50%</v>
      </c>
      <c r="B106" s="107"/>
      <c r="C106" s="108"/>
    </row>
    <row r="107" spans="1:3" ht="24.75" customHeight="1">
      <c r="A107" s="109" t="s">
        <v>179</v>
      </c>
      <c r="B107" s="110"/>
      <c r="C107" s="113">
        <f>_xlfn.SUMIFS(F15:F28,F15:F28,"&lt;&gt;#VALUE!")/COUNT(F15:F28)</f>
        <v>0.8405483405483406</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0.8888888888888888</v>
      </c>
      <c r="D9" s="81"/>
    </row>
    <row r="10" spans="1:4" s="34" customFormat="1" ht="39.75" customHeight="1">
      <c r="A10" s="45" t="s">
        <v>76</v>
      </c>
      <c r="B10" s="38" t="s">
        <v>189</v>
      </c>
      <c r="C10" s="40">
        <f>+Upitnik!A57</f>
        <v>0.5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0.8571428571428571</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f>+Upitnik!C107</f>
        <v>0.8405483405483406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 Šimecki</cp:lastModifiedBy>
  <cp:lastPrinted>2019-12-05T14:42:35Z</cp:lastPrinted>
  <dcterms:created xsi:type="dcterms:W3CDTF">2012-05-21T15:07:27Z</dcterms:created>
  <dcterms:modified xsi:type="dcterms:W3CDTF">2023-07-31T07:17:41Z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